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<sst xmlns="http://schemas.openxmlformats.org/spreadsheetml/2006/main" count="798" uniqueCount="321">
  <si>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</si>
  <si>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</si>
  <si>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</si>
  <si>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</si>
  <si>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</si>
  <si>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</si>
  <si>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</si>
  <si>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</si>
  <si>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</si>
  <si>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</si>
  <si>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</si>
  <si>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</si>
  <si>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</si>
  <si>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</si>
  <si>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</si>
  <si>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</si>
  <si>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</si>
  <si>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</si>
  <si>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</si>
  <si>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</si>
  <si>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</si>
  <si>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</si>
  <si>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</si>
  <si>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</si>
  <si>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</si>
  <si>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</si>
  <si>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</si>
  <si>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</si>
  <si>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</si>
  <si>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</si>
  <si>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</si>
  <si>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</si>
  <si>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</si>
  <si>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</si>
  <si>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</si>
  <si>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</si>
  <si>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</si>
  <si>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</si>
  <si>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</si>
  <si>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</si>
  <si>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</si>
  <si>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</si>
  <si>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</si>
  <si>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</si>
  <si>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</si>
  <si>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</si>
  <si>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</si>
  <si>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</si>
  <si>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</si>
  <si>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</si>
  <si>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</si>
  <si>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</si>
  <si>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</si>
  <si>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</si>
  <si>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</si>
  <si>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</si>
  <si>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</si>
  <si>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</si>
  <si>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</si>
  <si>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</si>
  <si>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</si>
  <si>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</si>
  <si>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</si>
  <si>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</si>
  <si>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</si>
  <si>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</si>
  <si>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</si>
  <si>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</si>
  <si>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</si>
  <si>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</si>
  <si>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</si>
  <si>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</si>
  <si>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</si>
  <si>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</si>
  <si>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</si>
  <si>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</si>
  <si>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</si>
  <si>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</si>
  <si>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</si>
  <si>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</si>
  <si>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</si>
  <si>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</si>
  <si>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</si>
  <si>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</si>
  <si>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</si>
  <si>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</si>
  <si>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</si>
  <si>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</si>
  <si>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</si>
  <si>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</si>
  <si>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</si>
  <si>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</si>
  <si>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</si>
  <si>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</si>
  <si>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</si>
  <si>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</si>
  <si>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</si>
  <si>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</si>
  <si>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</si>
  <si>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</si>
  <si>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</si>
  <si>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</si>
  <si>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</si>
  <si>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</si>
  <si>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</si>
  <si>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</si>
  <si>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</si>
  <si>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</si>
  <si>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</si>
  <si>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</si>
  <si>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</si>
  <si>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</si>
  <si>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</si>
  <si>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</si>
  <si>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</si>
  <si>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</si>
  <si>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</si>
  <si>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</si>
  <si>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</si>
  <si>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</si>
  <si>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</si>
  <si>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</si>
  <si>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</si>
  <si>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</si>
  <si>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</si>
  <si>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</si>
  <si>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</si>
  <si>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</si>
  <si>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</si>
  <si>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</si>
  <si>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</si>
  <si>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</si>
  <si>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</si>
  <si>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</si>
  <si>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</si>
  <si>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</si>
  <si>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</si>
  <si>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</si>
  <si>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</si>
  <si>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</si>
  <si>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</si>
  <si>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</si>
  <si>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</si>
  <si>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</si>
  <si>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</si>
  <si>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</si>
  <si>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</si>
  <si>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</si>
  <si>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</si>
  <si>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</si>
  <si>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</si>
  <si>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</si>
  <si>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</si>
  <si>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</si>
  <si>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</si>
  <si>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</si>
  <si>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</si>
  <si>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</si>
  <si>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</si>
  <si>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</si>
  <si>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</si>
  <si>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</si>
  <si>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</si>
  <si>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</si>
  <si>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</si>
  <si>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</si>
  <si>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</si>
  <si>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</si>
  <si>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</si>
  <si>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</si>
  <si>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</si>
  <si>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</si>
  <si>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</si>
  <si>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</si>
  <si>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</si>
  <si>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</si>
  <si>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</si>
  <si>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</si>
  <si>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</si>
  <si>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</si>
  <si>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</si>
  <si>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</si>
  <si>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</si>
  <si>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</si>
  <si>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</si>
  <si>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</si>
  <si>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</si>
  <si>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</si>
  <si>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</si>
  <si>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</si>
  <si>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</si>
  <si>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</si>
  <si>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</si>
  <si>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</si>
  <si>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</si>
  <si>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</si>
  <si>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</si>
  <si>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</si>
  <si>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</si>
  <si>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</si>
  <si>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</si>
  <si>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</si>
  <si>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</si>
  <si>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</si>
  <si>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</si>
  <si>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</si>
  <si>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</si>
  <si>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</si>
  <si>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</si>
  <si>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</si>
  <si>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</si>
  <si>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</si>
  <si>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</si>
  <si>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</si>
  <si>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</si>
  <si>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</si>
  <si>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</si>
  <si>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</si>
  <si>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</si>
  <si>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</si>
  <si>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</si>
  <si>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</si>
  <si>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</si>
  <si>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</si>
  <si>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</si>
  <si>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</si>
  <si>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</si>
  <si>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</si>
  <si>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</si>
  <si>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</si>
  <si>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</si>
  <si>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</si>
  <si>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</si>
  <si>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</si>
  <si>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</si>
  <si>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</si>
  <si>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</si>
  <si>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</si>
  <si>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</si>
  <si>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</si>
  <si>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</si>
  <si>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</si>
  <si>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</si>
  <si>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</si>
  <si>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</si>
  <si>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</si>
  <si>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</si>
  <si>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</si>
  <si>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</si>
  <si>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</si>
  <si>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</si>
  <si>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</si>
  <si>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</si>
  <si>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</si>
  <si>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</si>
  <si>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</si>
  <si>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</si>
  <si>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</si>
  <si>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</si>
  <si>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</si>
  <si>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</si>
  <si>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</si>
  <si>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</si>
  <si>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</si>
  <si>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</si>
  <si>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</si>
  <si>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</si>
  <si>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</si>
  <si>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</si>
  <si>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</si>
  <si>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</si>
  <si>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</si>
  <si>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</si>
  <si>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</si>
  <si>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</si>
  <si>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</si>
  <si>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</si>
  <si>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</si>
  <si>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</si>
  <si>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</si>
  <si>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</si>
  <si>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</si>
  <si>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</si>
  <si>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</si>
  <si>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</si>
  <si>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</si>
  <si>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</si>
  <si>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</si>
  <si>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</si>
  <si>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</si>
  <si>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</si>
  <si>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</si>
  <si>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</si>
  <si>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</si>
  <si>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</si>
  <si>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</si>
  <si>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</si>
  <si>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</si>
  <si>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</si>
  <si>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</si>
  <si>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</si>
  <si>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</si>
  <si>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</si>
  <si>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</si>
  <si>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</si>
  <si>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</si>
  <si>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</si>
  <si>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</si>
  <si>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</si>
  <si>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</si>
  <si>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</si>
  <si>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</si>
  <si>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</si>
  <si>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</si>
  <si>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10:15</t>
  </si>
  <si>
    <t>10:45</t>
  </si>
  <si>
    <t>CN, TT</t>
  </si>
  <si>
    <t>2-7</t>
  </si>
  <si>
    <t>nej</t>
  </si>
  <si>
    <t>LOSTA</t>
  </si>
  <si>
    <t>losta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</si>
</sst>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174" fontId="23" fillId="0" borderId="27" xfId="0" applyNumberFormat="1" applyFont="1" applyBorder="1" applyAlignment="1" applyProtection="1">
      <alignment horizontal="left"/>
      <protection locked="0"/>
    </xf>
    <xf numFmtId="174" fontId="23" fillId="0" borderId="28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9" xfId="0" applyFont="1" applyBorder="1" applyAlignment="1" applyProtection="1">
      <alignment horizontal="left"/>
      <protection locked="0"/>
    </xf>
    <xf numFmtId="174" fontId="23" fillId="0" borderId="27" xfId="0" applyNumberFormat="1" applyFont="1" applyBorder="1" applyAlignment="1" applyProtection="1">
      <alignment horizontal="center"/>
      <protection locked="0"/>
    </xf>
    <xf numFmtId="174" fontId="23" fillId="0" borderId="28" xfId="0" applyNumberFormat="1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9" xfId="0" applyNumberFormat="1" applyFont="1" applyBorder="1" applyAlignment="1" applyProtection="1">
      <alignment horizontal="left"/>
      <protection locked="0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9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9" xfId="0" applyFont="1" applyFill="1" applyBorder="1" applyAlignment="1" applyProtection="1">
      <alignment horizontal="left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9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9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1" fillId="0" borderId="30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9" xfId="0" applyFont="1" applyFill="1" applyBorder="1" applyAlignment="1" applyProtection="1">
      <alignment horizontal="left"/>
      <protection locked="0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9" xfId="0" applyFont="1" applyFill="1" applyBorder="1" applyAlignment="1" applyProtection="1">
      <alignment horizontal="left"/>
      <protection hidden="1"/>
    </xf>
    <xf numFmtId="0" fontId="22" fillId="0" borderId="19" xfId="0" applyFont="1" applyBorder="1" applyAlignment="1" applyProtection="1">
      <alignment/>
      <protection hidden="1"/>
    </xf>
    <xf numFmtId="0" fontId="22" fillId="0" borderId="29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>
        <f>Sprutjournal!A1</f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42103</v>
      </c>
      <c r="C3" s="76">
        <f>Sprutjournal!F2</f>
        <v>0</v>
      </c>
      <c r="D3" s="76">
        <f>Sprutjournal!H2</f>
        <v>0</v>
      </c>
      <c r="E3" s="76">
        <f>Sprutjournal!J2</f>
        <v>0</v>
      </c>
      <c r="F3" s="75" t="s">
        <v>206</v>
      </c>
      <c r="G3" s="77" t="str">
        <f>Sprutjournal!D6</f>
        <v>X Välj spruta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10:15</v>
      </c>
      <c r="C4" s="77">
        <f>Sprutjournal!F3</f>
        <v>0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 </v>
      </c>
      <c r="H4" s="77" t="str">
        <f>Sprutjournal!F7</f>
        <v> 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CN, TT</v>
      </c>
      <c r="C5" s="77">
        <f>Sprutjournal!F4</f>
        <v>0</v>
      </c>
      <c r="D5" s="77">
        <f>Sprutjournal!H4</f>
        <v>0</v>
      </c>
      <c r="E5" s="77">
        <f>Sprutjournal!J4</f>
        <v>0</v>
      </c>
      <c r="F5" s="75" t="s">
        <v>208</v>
      </c>
      <c r="G5" s="79" t="str">
        <f>Sprutjournal!CE9</f>
        <v> 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2-7</v>
      </c>
      <c r="C6" s="77">
        <f>Sprutjournal!F5</f>
        <v>0</v>
      </c>
      <c r="D6" s="77">
        <f>Sprutjournal!H5</f>
        <v>0</v>
      </c>
      <c r="E6" s="77">
        <f>Sprutjournal!J5</f>
        <v>0</v>
      </c>
      <c r="F6" s="75" t="s">
        <v>209</v>
      </c>
      <c r="G6" s="80" t="str">
        <f>Sprutjournal!CE10</f>
        <v> 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23</v>
      </c>
      <c r="C7" s="79">
        <f>Sprutjournal!F18</f>
        <v>0</v>
      </c>
      <c r="D7" s="79">
        <f>Sprutjournal!H18</f>
        <v>0</v>
      </c>
      <c r="E7" s="79">
        <f>Sprutjournal!J18</f>
        <v>0</v>
      </c>
      <c r="F7" s="75" t="s">
        <v>210</v>
      </c>
      <c r="G7" s="79" t="str">
        <f>Sprutjournal!CE11</f>
        <v> 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 t="str">
        <f>Sprutjournal!CE12</f>
        <v> 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Pre-emerg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 t="str">
        <f>Sprutjournal!CE13</f>
        <v> 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200</v>
      </c>
      <c r="C10" s="77">
        <f>Sprutjournal!F8</f>
        <v>0</v>
      </c>
      <c r="D10" s="77">
        <f>Sprutjournal!H8</f>
        <v>0</v>
      </c>
      <c r="E10" s="77">
        <f>Sprutjournal!J8</f>
        <v>0</v>
      </c>
      <c r="F10" s="75" t="s">
        <v>213</v>
      </c>
      <c r="G10" s="79" t="str">
        <f>Sprutjournal!CE14</f>
        <v> 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0</v>
      </c>
      <c r="D11" s="77">
        <f>Sprutjournal!H9</f>
        <v>0</v>
      </c>
      <c r="E11" s="77">
        <f>Sprutjournal!J9</f>
        <v>0</v>
      </c>
      <c r="F11" s="75" t="s">
        <v>214</v>
      </c>
      <c r="G11" s="79" t="str">
        <f>Sprutjournal!CE15</f>
        <v> 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55</v>
      </c>
      <c r="C12" s="77">
        <f>Sprutjournal!G10</f>
        <v>0</v>
      </c>
      <c r="D12" s="77">
        <f>Sprutjournal!I10</f>
        <v>0</v>
      </c>
      <c r="E12" s="77">
        <f>Sprutjournal!J10</f>
        <v>0</v>
      </c>
      <c r="F12" s="75" t="s">
        <v>215</v>
      </c>
      <c r="G12" s="79" t="str">
        <f>Sprutjournal!CE16</f>
        <v> 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2.9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 t="str">
        <f>Sprutjournal!CE17</f>
        <v> 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str">
        <f>VLOOKUP(Sprutjournal!D11,Sprutjournal!$M$26:$N$41,2)</f>
        <v>NW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 t="str">
        <f>Sprutjournal!CE18</f>
        <v> 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Yes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 t="str">
        <f>Sprutjournal!CE19</f>
        <v> 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8</v>
      </c>
      <c r="C16" s="77">
        <f>Sprutjournal!F13</f>
        <v>0</v>
      </c>
      <c r="D16" s="77">
        <f>Sprutjournal!H13</f>
        <v>0</v>
      </c>
      <c r="E16" s="77">
        <f>Sprutjournal!J13</f>
        <v>0</v>
      </c>
      <c r="F16" s="75" t="s">
        <v>219</v>
      </c>
      <c r="G16" s="80" t="str">
        <f>Sprutjournal!CE20</f>
        <v> 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Dry</v>
      </c>
      <c r="C17" s="79" t="str">
        <f>IF(Sprutjournal!F14="Våt","Wet",IF(Sprutjournal!F14="Normal","Normal","Dry"))</f>
        <v>Dry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30</v>
      </c>
      <c r="C18" s="77">
        <f>Sprutjournal!F12</f>
        <v>0</v>
      </c>
      <c r="D18" s="77">
        <f>Sprutjournal!H12</f>
        <v>0</v>
      </c>
      <c r="E18" s="77">
        <f>Sprutjournal!J12</f>
        <v>0</v>
      </c>
      <c r="F18" s="75" t="s">
        <v>222</v>
      </c>
      <c r="G18" s="80" t="str">
        <f>Sprutjournal!CE23</f>
        <v> 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 t="str">
        <f>Sprutjournal!CE24</f>
        <v> 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42103</v>
      </c>
      <c r="C24" s="51" t="s">
        <v>229</v>
      </c>
      <c r="D24" s="87"/>
      <c r="F24" s="84" t="s">
        <v>187</v>
      </c>
      <c r="G24" s="88">
        <f aca="true" t="shared" si="0" ref="G24:J25">B3</f>
        <v>42103</v>
      </c>
      <c r="H24" s="88">
        <f t="shared" si="0"/>
        <v>0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23</v>
      </c>
      <c r="C25" s="52"/>
      <c r="D25" s="90"/>
      <c r="F25" s="84" t="s">
        <v>188</v>
      </c>
      <c r="G25" s="88" t="str">
        <f t="shared" si="0"/>
        <v>10:15</v>
      </c>
      <c r="H25" s="88">
        <f t="shared" si="0"/>
        <v>0</v>
      </c>
      <c r="I25" s="88">
        <f t="shared" si="0"/>
        <v>0</v>
      </c>
      <c r="J25" s="88">
        <f t="shared" si="0"/>
        <v>0</v>
      </c>
    </row>
    <row r="26" spans="1:10" ht="12.75">
      <c r="A26" s="89" t="str">
        <f>Sprutjournal!D25</f>
        <v>LOSTA</v>
      </c>
      <c r="B26" s="52">
        <f>Sprutjournal!D26</f>
        <v>8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>
        <f>Sprutjournal!D30</f>
        <v>0</v>
      </c>
      <c r="B27" s="52">
        <f>Sprutjournal!D31</f>
        <v>0</v>
      </c>
      <c r="C27" s="52"/>
      <c r="D27" s="90"/>
      <c r="F27" s="84" t="s">
        <v>190</v>
      </c>
      <c r="G27" s="91">
        <f>B7</f>
        <v>23</v>
      </c>
      <c r="H27" s="91">
        <f>C7</f>
        <v>0</v>
      </c>
      <c r="I27" s="91">
        <f>D7</f>
        <v>0</v>
      </c>
      <c r="J27" s="91">
        <f>E7</f>
        <v>0</v>
      </c>
    </row>
    <row r="28" spans="1:10" ht="12.75">
      <c r="A28" s="89">
        <f>Sprutjournal!D35</f>
        <v>0</v>
      </c>
      <c r="B28" s="52">
        <f>Sprutjournal!D36</f>
        <v>0</v>
      </c>
      <c r="C28" s="52"/>
      <c r="D28" s="90"/>
      <c r="F28" s="84" t="s">
        <v>191</v>
      </c>
      <c r="G28" s="91" t="str">
        <f>B9</f>
        <v>FOLIAR</v>
      </c>
      <c r="H28" s="91" t="str">
        <f>C9</f>
        <v>Pre-emerg</v>
      </c>
      <c r="I28" s="91" t="str">
        <f>D9</f>
        <v>Pre-emerg</v>
      </c>
      <c r="J28" s="91" t="str">
        <f>E9</f>
        <v>Pre-emerg</v>
      </c>
    </row>
    <row r="29" spans="1:10" ht="12.75">
      <c r="A29" s="89">
        <f>Sprutjournal!D40</f>
        <v>0</v>
      </c>
      <c r="B29" s="52">
        <f>Sprutjournal!D41</f>
        <v>0</v>
      </c>
      <c r="C29" s="52"/>
      <c r="D29" s="90"/>
      <c r="F29" s="84" t="s">
        <v>192</v>
      </c>
      <c r="G29" s="91" t="str">
        <f>B5</f>
        <v>CN, TT</v>
      </c>
      <c r="H29" s="91">
        <f>C5</f>
        <v>0</v>
      </c>
      <c r="I29" s="91">
        <f>D5</f>
        <v>0</v>
      </c>
      <c r="J29" s="91">
        <f>E5</f>
        <v>0</v>
      </c>
    </row>
    <row r="30" spans="1:10" ht="12.75">
      <c r="A30" s="89">
        <f>Sprutjournal!D45</f>
        <v>0</v>
      </c>
      <c r="B30" s="52">
        <f>Sprutjournal!D46</f>
        <v>0</v>
      </c>
      <c r="C30" s="52"/>
      <c r="D30" s="90"/>
      <c r="F30" s="84" t="s">
        <v>193</v>
      </c>
      <c r="G30" s="91">
        <f>B11</f>
        <v>2.5</v>
      </c>
      <c r="H30" s="91">
        <f>C11</f>
        <v>0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0</v>
      </c>
      <c r="C32" s="51"/>
      <c r="D32" s="87"/>
      <c r="F32" s="84" t="s">
        <v>194</v>
      </c>
      <c r="G32" s="92">
        <f aca="true" t="shared" si="1" ref="G32:J33">B12</f>
        <v>55</v>
      </c>
      <c r="H32" s="92">
        <f t="shared" si="1"/>
        <v>0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0</v>
      </c>
      <c r="C33" s="52" t="s">
        <v>230</v>
      </c>
      <c r="D33" s="90"/>
      <c r="F33" s="84" t="s">
        <v>195</v>
      </c>
      <c r="G33" s="91">
        <f t="shared" si="1"/>
        <v>2.9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0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>
        <f>Sprutjournal!F25</f>
        <v>0</v>
      </c>
      <c r="B35" s="52">
        <f>Sprutjournal!F26</f>
        <v>0</v>
      </c>
      <c r="C35" s="52"/>
      <c r="D35" s="90"/>
      <c r="F35" s="84" t="s">
        <v>196</v>
      </c>
      <c r="G35" s="91" t="str">
        <f>B14</f>
        <v>NW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>
        <f>Sprutjournal!F30</f>
        <v>0</v>
      </c>
      <c r="B36" s="52">
        <f>Sprutjournal!F31</f>
        <v>0</v>
      </c>
      <c r="C36" s="52"/>
      <c r="D36" s="90"/>
      <c r="F36" s="84" t="s">
        <v>197</v>
      </c>
      <c r="G36" s="91" t="str">
        <f>IF(B15="Yes","Y","N")</f>
        <v>Y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>
        <f>Sprutjournal!F35</f>
        <v>0</v>
      </c>
      <c r="B37" s="52">
        <f>Sprutjournal!F36</f>
        <v>0</v>
      </c>
      <c r="C37" s="52"/>
      <c r="D37" s="90"/>
      <c r="F37" s="84"/>
      <c r="G37" s="91" t="str">
        <f aca="true" t="shared" si="2" ref="G37:J38">B15</f>
        <v>Yes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>
        <f>Sprutjournal!F40</f>
        <v>0</v>
      </c>
      <c r="B38" s="52">
        <f>Sprutjournal!F41</f>
        <v>0</v>
      </c>
      <c r="C38" s="52"/>
      <c r="D38" s="90"/>
      <c r="F38" s="84" t="s">
        <v>198</v>
      </c>
      <c r="G38" s="93">
        <f t="shared" si="2"/>
        <v>8</v>
      </c>
      <c r="H38" s="93">
        <f t="shared" si="2"/>
        <v>0</v>
      </c>
      <c r="I38" s="93">
        <f t="shared" si="2"/>
        <v>0</v>
      </c>
      <c r="J38" s="93">
        <f t="shared" si="2"/>
        <v>0</v>
      </c>
    </row>
    <row r="39" spans="1:10" ht="12.75">
      <c r="A39" s="89">
        <f>Sprutjournal!F45</f>
        <v>0</v>
      </c>
      <c r="B39" s="52">
        <f>Sprutjournal!F46</f>
        <v>0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Dry</v>
      </c>
      <c r="H40" s="91" t="str">
        <f t="shared" si="3"/>
        <v>Dry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30</v>
      </c>
      <c r="H41" s="91">
        <f t="shared" si="3"/>
        <v>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42103</v>
      </c>
      <c r="H44" s="95">
        <f>Sprutjournal!F$2</f>
        <v>0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 t="str">
        <f>Sprutjournal!D25</f>
        <v>LOSTA</v>
      </c>
      <c r="H45" s="97">
        <f>Sprutjournal!F25</f>
        <v>0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20</v>
      </c>
      <c r="H48" s="97">
        <f>Sprutjournal!F29</f>
        <v>0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0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5</v>
      </c>
      <c r="H55" s="97">
        <f>Sprutjournal!G29</f>
        <v>0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0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0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>
        <f>Sprutjournal!D26</f>
        <v>8</v>
      </c>
      <c r="H59" s="90">
        <f>Sprutjournal!F26</f>
        <v>0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42103</v>
      </c>
      <c r="H63" s="95">
        <f>Sprutjournal!F$2</f>
        <v>0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>
        <f>Sprutjournal!D30</f>
        <v>0</v>
      </c>
      <c r="H64" s="97">
        <f>Sprutjournal!F30</f>
        <v>0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0</v>
      </c>
      <c r="H67" s="97">
        <f>Sprutjournal!F34</f>
        <v>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0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0</v>
      </c>
      <c r="H74" s="97">
        <f>Sprutjournal!G34</f>
        <v>0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0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>
        <f>Sprutjournal!D31</f>
        <v>0</v>
      </c>
      <c r="H78" s="90">
        <f>Sprutjournal!F31</f>
        <v>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42103</v>
      </c>
      <c r="H82" s="95">
        <f>Sprutjournal!F$2</f>
        <v>0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>
        <f>Sprutjournal!D35</f>
        <v>0</v>
      </c>
      <c r="H83" s="97">
        <f>Sprutjournal!F35</f>
        <v>0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0</v>
      </c>
      <c r="H86" s="97">
        <f>Sprutjournal!F39</f>
        <v>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0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0</v>
      </c>
      <c r="H93" s="97">
        <f>Sprutjournal!G39</f>
        <v>0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0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0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0</v>
      </c>
      <c r="H97" s="90">
        <f>Sprutjournal!F36</f>
        <v>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42103</v>
      </c>
      <c r="H101" s="95">
        <f>Sprutjournal!F$2</f>
        <v>0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>
        <f>Sprutjournal!D40</f>
        <v>0</v>
      </c>
      <c r="H102" s="97">
        <f>Sprutjournal!F40</f>
        <v>0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0</v>
      </c>
      <c r="H105" s="97">
        <f>Sprutjournal!F44</f>
        <v>0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0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0</v>
      </c>
      <c r="H112" s="97">
        <f>Sprutjournal!G44</f>
        <v>0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0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0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0</v>
      </c>
      <c r="H116" s="90">
        <f>Sprutjournal!F41</f>
        <v>0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42103</v>
      </c>
      <c r="H120" s="95">
        <f>Sprutjournal!F$2</f>
        <v>0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>
        <f>Sprutjournal!D45</f>
        <v>0</v>
      </c>
      <c r="H121" s="97">
        <f>Sprutjournal!F45</f>
        <v>0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0</v>
      </c>
      <c r="H124" s="97">
        <f>Sprutjournal!F49</f>
        <v>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0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0</v>
      </c>
      <c r="H131" s="97">
        <f>Sprutjournal!G49</f>
        <v>0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0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0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0</v>
      </c>
      <c r="H135" s="90">
        <f>Sprutjournal!F46</f>
        <v>0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42103</v>
      </c>
      <c r="H139" s="95">
        <f>Sprutjournal!F$2</f>
        <v>0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4">
      <selection activeCell="CC37" sqref="CC37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>
        <f>IF(ISBLANK('Skriv in'!E8),"",'Skriv in'!E8)</f>
      </c>
      <c r="B1" s="54">
        <f>IF(ISBLANK('Skriv in'!G8),"",'Skriv in'!G8)</f>
      </c>
      <c r="C1" s="58" t="s">
        <v>123</v>
      </c>
      <c r="D1" s="157">
        <v>1</v>
      </c>
      <c r="E1" s="158"/>
      <c r="F1" s="157">
        <v>2</v>
      </c>
      <c r="G1" s="158"/>
      <c r="H1" s="157">
        <v>3</v>
      </c>
      <c r="I1" s="158"/>
      <c r="J1" s="157">
        <v>4</v>
      </c>
      <c r="K1" s="159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32">
        <v>42103</v>
      </c>
      <c r="E2" s="133"/>
      <c r="F2" s="128"/>
      <c r="G2" s="129"/>
      <c r="H2" s="128"/>
      <c r="I2" s="129"/>
      <c r="J2" s="128"/>
      <c r="K2" s="129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64" t="s">
        <v>314</v>
      </c>
      <c r="E3" s="64" t="s">
        <v>315</v>
      </c>
      <c r="F3" s="64"/>
      <c r="G3" s="64"/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30" t="s">
        <v>316</v>
      </c>
      <c r="E4" s="131"/>
      <c r="F4" s="130"/>
      <c r="G4" s="131"/>
      <c r="H4" s="130"/>
      <c r="I4" s="131"/>
      <c r="J4" s="130"/>
      <c r="K4" s="131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34" t="s">
        <v>317</v>
      </c>
      <c r="E5" s="135"/>
      <c r="F5" s="134"/>
      <c r="G5" s="135"/>
      <c r="H5" s="134"/>
      <c r="I5" s="135"/>
      <c r="J5" s="134"/>
      <c r="K5" s="135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36" t="s">
        <v>181</v>
      </c>
      <c r="E6" s="137"/>
      <c r="F6" s="136" t="s">
        <v>181</v>
      </c>
      <c r="G6" s="137"/>
      <c r="H6" s="136" t="s">
        <v>181</v>
      </c>
      <c r="I6" s="137"/>
      <c r="J6" s="136" t="s">
        <v>181</v>
      </c>
      <c r="K6" s="137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67">
        <v>1</v>
      </c>
      <c r="CF6" s="167"/>
      <c r="CG6" s="167">
        <v>2</v>
      </c>
      <c r="CH6" s="167"/>
      <c r="CI6" s="167">
        <v>3</v>
      </c>
      <c r="CJ6" s="167"/>
      <c r="CK6" s="167">
        <v>4</v>
      </c>
      <c r="CL6" s="167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50" t="str">
        <f>HLOOKUP(D$6,$M$2:$T$20,11)</f>
        <v> </v>
      </c>
      <c r="E7" s="151"/>
      <c r="F7" s="150" t="str">
        <f>HLOOKUP(F$6,$M$2:$T$20,11)</f>
        <v> </v>
      </c>
      <c r="G7" s="151"/>
      <c r="H7" s="150" t="str">
        <f>HLOOKUP(H$6,$M$2:$T$20,11)</f>
        <v> </v>
      </c>
      <c r="I7" s="151"/>
      <c r="J7" s="150" t="str">
        <f>HLOOKUP(J$6,$M$2:$T$20,11)</f>
        <v> </v>
      </c>
      <c r="K7" s="151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64" t="str">
        <f>D6</f>
        <v>X Välj spruta</v>
      </c>
      <c r="CF7" s="165"/>
      <c r="CG7" s="164" t="str">
        <f>F6</f>
        <v>X Välj spruta</v>
      </c>
      <c r="CH7" s="165"/>
      <c r="CI7" s="164" t="str">
        <f>H6</f>
        <v>X Välj spruta</v>
      </c>
      <c r="CJ7" s="165"/>
      <c r="CK7" s="164" t="str">
        <f>J6</f>
        <v>X Välj spruta</v>
      </c>
      <c r="CL7" s="165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8">
        <v>200</v>
      </c>
      <c r="E8" s="139"/>
      <c r="F8" s="138"/>
      <c r="G8" s="139"/>
      <c r="H8" s="138"/>
      <c r="I8" s="139"/>
      <c r="J8" s="138"/>
      <c r="K8" s="139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62" t="str">
        <f>HLOOKUP(D$6,$M$2:$T$20,2)</f>
        <v> </v>
      </c>
      <c r="CF8" s="163"/>
      <c r="CG8" s="162" t="str">
        <f>HLOOKUP(F$6,$M$2:$T$20,2)</f>
        <v> </v>
      </c>
      <c r="CH8" s="163"/>
      <c r="CI8" s="162" t="str">
        <f>HLOOKUP(H$6,$M$2:$T$20,2)</f>
        <v> </v>
      </c>
      <c r="CJ8" s="163"/>
      <c r="CK8" s="162" t="str">
        <f>HLOOKUP(J$6,$M$2:$T$20,2)</f>
        <v> </v>
      </c>
      <c r="CL8" s="163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2.6</v>
      </c>
      <c r="F9" s="65"/>
      <c r="G9" s="65"/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62" t="str">
        <f>HLOOKUP(D$6,$M$2:$T$20,3)</f>
        <v> </v>
      </c>
      <c r="CF9" s="163"/>
      <c r="CG9" s="162" t="str">
        <f>HLOOKUP(F$6,$M$2:$T$20,3)</f>
        <v> </v>
      </c>
      <c r="CH9" s="163"/>
      <c r="CI9" s="162" t="str">
        <f>HLOOKUP(H$6,$M$2:$T$20,3)</f>
        <v> </v>
      </c>
      <c r="CJ9" s="163"/>
      <c r="CK9" s="162" t="str">
        <f>HLOOKUP(J$6,$M$2:$T$20,3)</f>
        <v> </v>
      </c>
      <c r="CL9" s="163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10</v>
      </c>
      <c r="E10" s="112">
        <v>55</v>
      </c>
      <c r="F10" s="65"/>
      <c r="G10" s="65"/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62" t="str">
        <f>HLOOKUP(D$6,$M$2:$T$20,4)</f>
        <v> </v>
      </c>
      <c r="CF10" s="163"/>
      <c r="CG10" s="162" t="str">
        <f>HLOOKUP(F$6,$M$2:$T$20,4)</f>
        <v> </v>
      </c>
      <c r="CH10" s="163"/>
      <c r="CI10" s="162" t="str">
        <f>HLOOKUP(H$6,$M$2:$T$20,4)</f>
        <v> </v>
      </c>
      <c r="CJ10" s="163"/>
      <c r="CK10" s="162" t="str">
        <f>HLOOKUP(J$6,$M$2:$T$20,4)</f>
        <v> </v>
      </c>
      <c r="CL10" s="163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 t="s">
        <v>271</v>
      </c>
      <c r="E11" s="112">
        <v>2.9</v>
      </c>
      <c r="F11" s="60"/>
      <c r="G11" s="59"/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62" t="str">
        <f>HLOOKUP(D$6,$M$2:$T$20,5)</f>
        <v> </v>
      </c>
      <c r="CF11" s="163"/>
      <c r="CG11" s="162" t="str">
        <f>HLOOKUP(F$6,$M$2:$T$20,5)</f>
        <v> </v>
      </c>
      <c r="CH11" s="163"/>
      <c r="CI11" s="162" t="str">
        <f>HLOOKUP(H$6,$M$2:$T$20,5)</f>
        <v> </v>
      </c>
      <c r="CJ11" s="163"/>
      <c r="CK11" s="162" t="str">
        <f>HLOOKUP(J$6,$M$2:$T$20,5)</f>
        <v> </v>
      </c>
      <c r="CL11" s="163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42">
        <v>30</v>
      </c>
      <c r="E12" s="143"/>
      <c r="F12" s="142"/>
      <c r="G12" s="143"/>
      <c r="H12" s="142"/>
      <c r="I12" s="143"/>
      <c r="J12" s="142"/>
      <c r="K12" s="143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62" t="str">
        <f>HLOOKUP(D$6,$M$2:$T$20,6)</f>
        <v> </v>
      </c>
      <c r="CF12" s="163"/>
      <c r="CG12" s="162" t="str">
        <f>HLOOKUP(F$6,$M$2:$T$20,6)</f>
        <v> </v>
      </c>
      <c r="CH12" s="163"/>
      <c r="CI12" s="162" t="str">
        <f>HLOOKUP(H$6,$M$2:$T$20,6)</f>
        <v> </v>
      </c>
      <c r="CJ12" s="163"/>
      <c r="CK12" s="162" t="str">
        <f>HLOOKUP(J$6,$M$2:$T$20,6)</f>
        <v> </v>
      </c>
      <c r="CL12" s="163"/>
    </row>
    <row r="13" spans="1:90" ht="16.5">
      <c r="A13" s="32" t="s">
        <v>5</v>
      </c>
      <c r="B13" s="33"/>
      <c r="C13" s="34"/>
      <c r="D13" s="148">
        <v>8</v>
      </c>
      <c r="E13" s="149"/>
      <c r="F13" s="148"/>
      <c r="G13" s="149"/>
      <c r="H13" s="148"/>
      <c r="I13" s="149"/>
      <c r="J13" s="148"/>
      <c r="K13" s="149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62" t="str">
        <f>HLOOKUP(D$6,$M$2:$T$20,7)</f>
        <v> </v>
      </c>
      <c r="CF13" s="163"/>
      <c r="CG13" s="162" t="str">
        <f>HLOOKUP(F$6,$M$2:$T$20,7)</f>
        <v> </v>
      </c>
      <c r="CH13" s="163"/>
      <c r="CI13" s="162" t="str">
        <f>HLOOKUP(H$6,$M$2:$T$20,7)</f>
        <v> </v>
      </c>
      <c r="CJ13" s="163"/>
      <c r="CK13" s="162" t="str">
        <f>HLOOKUP(J$6,$M$2:$T$20,7)</f>
        <v> </v>
      </c>
      <c r="CL13" s="163"/>
    </row>
    <row r="14" spans="1:90" ht="16.5">
      <c r="A14" s="32" t="s">
        <v>6</v>
      </c>
      <c r="B14" s="33"/>
      <c r="C14" s="34"/>
      <c r="D14" s="140" t="s">
        <v>176</v>
      </c>
      <c r="E14" s="141"/>
      <c r="F14" s="140"/>
      <c r="G14" s="141"/>
      <c r="H14" s="140"/>
      <c r="I14" s="141"/>
      <c r="J14" s="140"/>
      <c r="K14" s="141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62" t="str">
        <f>HLOOKUP(D$6,$M$2:$T$20,8)</f>
        <v> </v>
      </c>
      <c r="CF14" s="163"/>
      <c r="CG14" s="162" t="str">
        <f>HLOOKUP(F$6,$M$2:$T$20,8)</f>
        <v> </v>
      </c>
      <c r="CH14" s="163"/>
      <c r="CI14" s="162" t="str">
        <f>HLOOKUP(H$6,$M$2:$T$20,8)</f>
        <v> </v>
      </c>
      <c r="CJ14" s="163"/>
      <c r="CK14" s="162" t="str">
        <f>HLOOKUP(J$6,$M$2:$T$20,8)</f>
        <v> </v>
      </c>
      <c r="CL14" s="163"/>
    </row>
    <row r="15" spans="1:90" ht="16.5">
      <c r="A15" s="32" t="s">
        <v>228</v>
      </c>
      <c r="B15" s="33"/>
      <c r="C15" s="34"/>
      <c r="D15" s="140" t="s">
        <v>173</v>
      </c>
      <c r="E15" s="141"/>
      <c r="F15" s="140"/>
      <c r="G15" s="141"/>
      <c r="H15" s="140"/>
      <c r="I15" s="141"/>
      <c r="J15" s="140"/>
      <c r="K15" s="141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62" t="str">
        <f>HLOOKUP(D$6,$M$2:$T$20,9)</f>
        <v> </v>
      </c>
      <c r="CF15" s="163"/>
      <c r="CG15" s="162" t="str">
        <f>HLOOKUP(F$6,$M$2:$T$20,9)</f>
        <v> </v>
      </c>
      <c r="CH15" s="163"/>
      <c r="CI15" s="162" t="str">
        <f>HLOOKUP(H$6,$M$2:$T$20,9)</f>
        <v> </v>
      </c>
      <c r="CJ15" s="163"/>
      <c r="CK15" s="162" t="str">
        <f>HLOOKUP(J$6,$M$2:$T$20,9)</f>
        <v> </v>
      </c>
      <c r="CL15" s="163"/>
    </row>
    <row r="16" spans="1:90" ht="16.5">
      <c r="A16" s="39" t="s">
        <v>7</v>
      </c>
      <c r="B16" s="6"/>
      <c r="C16" s="40"/>
      <c r="D16" s="140" t="s">
        <v>225</v>
      </c>
      <c r="E16" s="141"/>
      <c r="F16" s="140"/>
      <c r="G16" s="141"/>
      <c r="H16" s="140"/>
      <c r="I16" s="141"/>
      <c r="J16" s="140"/>
      <c r="K16" s="141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62" t="str">
        <f>HLOOKUP(D$6,$M$2:$T$20,10)</f>
        <v> </v>
      </c>
      <c r="CF16" s="163"/>
      <c r="CG16" s="162" t="str">
        <f>HLOOKUP(F$6,$M$2:$T$20,10)</f>
        <v> </v>
      </c>
      <c r="CH16" s="163"/>
      <c r="CI16" s="162" t="str">
        <f>HLOOKUP(H$6,$M$2:$T$20,10)</f>
        <v> </v>
      </c>
      <c r="CJ16" s="163"/>
      <c r="CK16" s="162" t="str">
        <f>HLOOKUP(J$6,$M$2:$T$20,10)</f>
        <v> </v>
      </c>
      <c r="CL16" s="163"/>
    </row>
    <row r="17" spans="1:90" ht="13.5" customHeight="1">
      <c r="A17" s="154" t="s">
        <v>118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62" t="str">
        <f>HLOOKUP(D$6,$M$2:$T$20,11)</f>
        <v> </v>
      </c>
      <c r="CF17" s="163"/>
      <c r="CG17" s="162" t="str">
        <f>HLOOKUP(F$6,$M$2:$T$20,11)</f>
        <v> </v>
      </c>
      <c r="CH17" s="163"/>
      <c r="CI17" s="162" t="str">
        <f>HLOOKUP(H$6,$M$2:$T$20,11)</f>
        <v> </v>
      </c>
      <c r="CJ17" s="163"/>
      <c r="CK17" s="162" t="str">
        <f>HLOOKUP(J$6,$M$2:$T$20,11)</f>
        <v> </v>
      </c>
      <c r="CL17" s="163"/>
    </row>
    <row r="18" spans="1:90" ht="16.5" customHeight="1">
      <c r="A18" s="32" t="s">
        <v>8</v>
      </c>
      <c r="B18" s="33"/>
      <c r="C18" s="34"/>
      <c r="D18" s="144">
        <v>23</v>
      </c>
      <c r="E18" s="145"/>
      <c r="F18" s="144"/>
      <c r="G18" s="145"/>
      <c r="H18" s="144"/>
      <c r="I18" s="145"/>
      <c r="J18" s="144"/>
      <c r="K18" s="145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62" t="str">
        <f>HLOOKUP(D$6,$M$2:$T$20,12)</f>
        <v> </v>
      </c>
      <c r="CF18" s="163"/>
      <c r="CG18" s="162" t="str">
        <f>HLOOKUP(F$6,$M$2:$T$20,12)</f>
        <v> </v>
      </c>
      <c r="CH18" s="163"/>
      <c r="CI18" s="162" t="str">
        <f>HLOOKUP(H$6,$M$2:$T$20,12)</f>
        <v> </v>
      </c>
      <c r="CJ18" s="163"/>
      <c r="CK18" s="162" t="str">
        <f>HLOOKUP(J$6,$M$2:$T$20,12)</f>
        <v> </v>
      </c>
      <c r="CL18" s="163"/>
    </row>
    <row r="19" spans="1:90" ht="16.5" customHeight="1">
      <c r="A19" s="32" t="s">
        <v>9</v>
      </c>
      <c r="B19" s="33"/>
      <c r="C19" s="69" t="s">
        <v>10</v>
      </c>
      <c r="D19" s="68">
        <v>10</v>
      </c>
      <c r="E19" s="68">
        <v>75</v>
      </c>
      <c r="F19" s="68"/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62" t="str">
        <f>HLOOKUP(D$6,$M$2:$T$20,13)</f>
        <v> </v>
      </c>
      <c r="CF19" s="163"/>
      <c r="CG19" s="162" t="str">
        <f>HLOOKUP(F$6,$M$2:$T$20,13)</f>
        <v> </v>
      </c>
      <c r="CH19" s="163"/>
      <c r="CI19" s="162" t="str">
        <f>HLOOKUP(H$6,$M$2:$T$20,13)</f>
        <v> </v>
      </c>
      <c r="CJ19" s="163"/>
      <c r="CK19" s="162" t="str">
        <f>HLOOKUP(J$6,$M$2:$T$20,13)</f>
        <v> </v>
      </c>
      <c r="CL19" s="163"/>
    </row>
    <row r="20" spans="1:90" ht="16.5">
      <c r="A20" s="32" t="s">
        <v>11</v>
      </c>
      <c r="B20" s="33"/>
      <c r="C20" s="34"/>
      <c r="D20" s="140" t="s">
        <v>173</v>
      </c>
      <c r="E20" s="141"/>
      <c r="F20" s="140"/>
      <c r="G20" s="141"/>
      <c r="H20" s="140"/>
      <c r="I20" s="141"/>
      <c r="J20" s="140"/>
      <c r="K20" s="141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62" t="str">
        <f>HLOOKUP(D$6,$M$2:$T$20,14)</f>
        <v> </v>
      </c>
      <c r="CF20" s="163"/>
      <c r="CG20" s="162" t="str">
        <f>HLOOKUP(F$6,$M$2:$T$20,14)</f>
        <v> </v>
      </c>
      <c r="CH20" s="163"/>
      <c r="CI20" s="162" t="str">
        <f>HLOOKUP(H$6,$M$2:$T$20,14)</f>
        <v> </v>
      </c>
      <c r="CJ20" s="163"/>
      <c r="CK20" s="162" t="str">
        <f>HLOOKUP(J$6,$M$2:$T$20,14)</f>
        <v> </v>
      </c>
      <c r="CL20" s="163"/>
    </row>
    <row r="21" spans="1:90" ht="16.5">
      <c r="A21" s="32" t="s">
        <v>12</v>
      </c>
      <c r="B21" s="33"/>
      <c r="C21" s="34"/>
      <c r="D21" s="140" t="s">
        <v>178</v>
      </c>
      <c r="E21" s="141"/>
      <c r="F21" s="140"/>
      <c r="G21" s="141"/>
      <c r="H21" s="140"/>
      <c r="I21" s="141"/>
      <c r="J21" s="140"/>
      <c r="K21" s="141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62" t="str">
        <f>HLOOKUP(D$6,$M$2:$T$20,15)</f>
        <v> </v>
      </c>
      <c r="CF21" s="163"/>
      <c r="CG21" s="162" t="str">
        <f>HLOOKUP(F$6,$M$2:$T$20,15)</f>
        <v> </v>
      </c>
      <c r="CH21" s="163"/>
      <c r="CI21" s="162" t="str">
        <f>HLOOKUP(H$6,$M$2:$T$20,15)</f>
        <v> </v>
      </c>
      <c r="CJ21" s="163"/>
      <c r="CK21" s="162" t="str">
        <f>HLOOKUP(J$6,$M$2:$T$20,15)</f>
        <v> </v>
      </c>
      <c r="CL21" s="163"/>
    </row>
    <row r="22" spans="1:90" ht="16.5" customHeight="1">
      <c r="A22" s="32" t="s">
        <v>182</v>
      </c>
      <c r="B22" s="33"/>
      <c r="C22" s="34"/>
      <c r="D22" s="130" t="s">
        <v>318</v>
      </c>
      <c r="E22" s="131"/>
      <c r="F22" s="130"/>
      <c r="G22" s="131"/>
      <c r="H22" s="130"/>
      <c r="I22" s="131"/>
      <c r="J22" s="130"/>
      <c r="K22" s="131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62" t="str">
        <f>HLOOKUP(D$6,$M$2:$T$20,16)</f>
        <v> </v>
      </c>
      <c r="CF22" s="163"/>
      <c r="CG22" s="162" t="str">
        <f>HLOOKUP(F$6,$M$2:$T$20,16)</f>
        <v> </v>
      </c>
      <c r="CH22" s="163"/>
      <c r="CI22" s="162" t="str">
        <f>HLOOKUP(H$6,$M$2:$T$20,16)</f>
        <v> </v>
      </c>
      <c r="CJ22" s="163"/>
      <c r="CK22" s="162" t="str">
        <f>HLOOKUP(J$6,$M$2:$T$20,16)</f>
        <v> </v>
      </c>
      <c r="CL22" s="163"/>
    </row>
    <row r="23" spans="1:97" s="1" customFormat="1" ht="16.5">
      <c r="A23" s="32" t="s">
        <v>13</v>
      </c>
      <c r="B23" s="33"/>
      <c r="C23" s="34"/>
      <c r="D23" s="130"/>
      <c r="E23" s="131"/>
      <c r="F23" s="130"/>
      <c r="G23" s="131"/>
      <c r="H23" s="130"/>
      <c r="I23" s="131"/>
      <c r="J23" s="130"/>
      <c r="K23" s="131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62" t="str">
        <f>HLOOKUP(D$6,$M$2:$T$20,17)</f>
        <v> </v>
      </c>
      <c r="CF23" s="163"/>
      <c r="CG23" s="162" t="str">
        <f>HLOOKUP(F$6,$M$2:$T$20,17)</f>
        <v> </v>
      </c>
      <c r="CH23" s="163"/>
      <c r="CI23" s="162" t="str">
        <f>HLOOKUP(H$6,$M$2:$T$20,17)</f>
        <v> </v>
      </c>
      <c r="CJ23" s="163"/>
      <c r="CK23" s="162" t="str">
        <f>HLOOKUP(J$6,$M$2:$T$20,17)</f>
        <v> </v>
      </c>
      <c r="CL23" s="163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62" t="str">
        <f>HLOOKUP(D$6,$M$2:$T$20,18)</f>
        <v> </v>
      </c>
      <c r="CF24" s="163"/>
      <c r="CG24" s="162" t="str">
        <f>HLOOKUP(F$6,$M$2:$T$20,18)</f>
        <v> </v>
      </c>
      <c r="CH24" s="163"/>
      <c r="CI24" s="162" t="str">
        <f>HLOOKUP(H$6,$M$2:$T$20,18)</f>
        <v> </v>
      </c>
      <c r="CJ24" s="163"/>
      <c r="CK24" s="162" t="str">
        <f>HLOOKUP(J$6,$M$2:$T$20,18)</f>
        <v> </v>
      </c>
      <c r="CL24" s="163"/>
    </row>
    <row r="25" spans="1:90" ht="14.25" customHeight="1">
      <c r="A25" s="118" t="s">
        <v>148</v>
      </c>
      <c r="B25" s="118" t="s">
        <v>171</v>
      </c>
      <c r="C25" s="73" t="s">
        <v>119</v>
      </c>
      <c r="D25" s="146" t="s">
        <v>319</v>
      </c>
      <c r="E25" s="147"/>
      <c r="F25" s="146"/>
      <c r="G25" s="147"/>
      <c r="H25" s="146"/>
      <c r="I25" s="147"/>
      <c r="J25" s="146"/>
      <c r="K25" s="147"/>
      <c r="CD25" s="15" t="s">
        <v>117</v>
      </c>
      <c r="CE25" s="162" t="str">
        <f>HLOOKUP(D$6,$M$2:$T$20,19)</f>
        <v> </v>
      </c>
      <c r="CF25" s="163"/>
      <c r="CG25" s="162" t="str">
        <f>HLOOKUP(F$6,$M$2:$T$20,19)</f>
        <v> </v>
      </c>
      <c r="CH25" s="163"/>
      <c r="CI25" s="162" t="str">
        <f>HLOOKUP(H$6,$M$2:$T$20,19)</f>
        <v> </v>
      </c>
      <c r="CJ25" s="163"/>
      <c r="CK25" s="162" t="str">
        <f>HLOOKUP(J$6,$M$2:$T$20,19)</f>
        <v> </v>
      </c>
      <c r="CL25" s="163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52">
        <v>8</v>
      </c>
      <c r="E26" s="153"/>
      <c r="F26" s="155"/>
      <c r="G26" s="156"/>
      <c r="H26" s="155"/>
      <c r="I26" s="156"/>
      <c r="J26" s="155"/>
      <c r="K26" s="156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/>
      <c r="E27" s="71"/>
      <c r="F27" s="155"/>
      <c r="G27" s="156"/>
      <c r="H27" s="155"/>
      <c r="I27" s="156"/>
      <c r="J27" s="155"/>
      <c r="K27" s="156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/>
      <c r="E28" s="71"/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>
        <v>20</v>
      </c>
      <c r="E29" s="71">
        <v>5</v>
      </c>
      <c r="F29" s="66"/>
      <c r="G29" s="66"/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46"/>
      <c r="E30" s="147"/>
      <c r="F30" s="146"/>
      <c r="G30" s="147"/>
      <c r="H30" s="146"/>
      <c r="I30" s="147"/>
      <c r="J30" s="146"/>
      <c r="K30" s="147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52"/>
      <c r="E31" s="153"/>
      <c r="F31" s="155"/>
      <c r="G31" s="156"/>
      <c r="H31" s="155"/>
      <c r="I31" s="156"/>
      <c r="J31" s="155"/>
      <c r="K31" s="156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/>
      <c r="E32" s="71"/>
      <c r="F32" s="155"/>
      <c r="G32" s="156"/>
      <c r="H32" s="155"/>
      <c r="I32" s="156"/>
      <c r="J32" s="155"/>
      <c r="K32" s="156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/>
      <c r="E33" s="71"/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/>
      <c r="E34" s="71"/>
      <c r="F34" s="66"/>
      <c r="G34" s="66"/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46"/>
      <c r="E35" s="147"/>
      <c r="F35" s="146"/>
      <c r="G35" s="147"/>
      <c r="H35" s="146"/>
      <c r="I35" s="147"/>
      <c r="J35" s="146"/>
      <c r="K35" s="147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52"/>
      <c r="E36" s="153"/>
      <c r="F36" s="155"/>
      <c r="G36" s="156"/>
      <c r="H36" s="155"/>
      <c r="I36" s="156"/>
      <c r="J36" s="155"/>
      <c r="K36" s="156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/>
      <c r="E37" s="71"/>
      <c r="F37" s="155"/>
      <c r="G37" s="156"/>
      <c r="H37" s="155"/>
      <c r="I37" s="156"/>
      <c r="J37" s="155"/>
      <c r="K37" s="156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/>
      <c r="E38" s="71"/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/>
      <c r="E39" s="71"/>
      <c r="F39" s="66"/>
      <c r="G39" s="66"/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46"/>
      <c r="E40" s="147"/>
      <c r="F40" s="146"/>
      <c r="G40" s="147"/>
      <c r="H40" s="146"/>
      <c r="I40" s="147"/>
      <c r="J40" s="146"/>
      <c r="K40" s="147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52"/>
      <c r="E41" s="153"/>
      <c r="F41" s="155"/>
      <c r="G41" s="156"/>
      <c r="H41" s="155"/>
      <c r="I41" s="156"/>
      <c r="J41" s="155"/>
      <c r="K41" s="156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/>
      <c r="E42" s="71"/>
      <c r="F42" s="155"/>
      <c r="G42" s="156"/>
      <c r="H42" s="155"/>
      <c r="I42" s="156"/>
      <c r="J42" s="155"/>
      <c r="K42" s="156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/>
      <c r="E43" s="71"/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/>
      <c r="E44" s="71"/>
      <c r="F44" s="66"/>
      <c r="G44" s="66"/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46"/>
      <c r="E45" s="147"/>
      <c r="F45" s="146"/>
      <c r="G45" s="147"/>
      <c r="H45" s="146"/>
      <c r="I45" s="147"/>
      <c r="J45" s="146"/>
      <c r="K45" s="147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52"/>
      <c r="E46" s="153"/>
      <c r="F46" s="155"/>
      <c r="G46" s="156"/>
      <c r="H46" s="155"/>
      <c r="I46" s="156"/>
      <c r="J46" s="155"/>
      <c r="K46" s="156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/>
      <c r="E47" s="71"/>
      <c r="F47" s="155"/>
      <c r="G47" s="156"/>
      <c r="H47" s="155"/>
      <c r="I47" s="156"/>
      <c r="J47" s="155"/>
      <c r="K47" s="156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/>
      <c r="E48" s="71"/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 t="s">
        <v>319</v>
      </c>
      <c r="B49" s="120" t="s">
        <v>320</v>
      </c>
      <c r="C49" s="74" t="s">
        <v>264</v>
      </c>
      <c r="D49" s="71"/>
      <c r="E49" s="71"/>
      <c r="F49" s="66"/>
      <c r="G49" s="66"/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/>
      <c r="B50" s="120"/>
      <c r="C50" s="43" t="s">
        <v>119</v>
      </c>
      <c r="D50" s="146"/>
      <c r="E50" s="147"/>
      <c r="F50" s="146"/>
      <c r="G50" s="147"/>
      <c r="H50" s="146"/>
      <c r="I50" s="147"/>
      <c r="J50" s="146"/>
      <c r="K50" s="147"/>
      <c r="L50" s="106" t="str">
        <f aca="true" t="shared" si="1" ref="L50:L55">A49</f>
        <v>LOSTA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52"/>
      <c r="E51" s="153"/>
      <c r="F51" s="155"/>
      <c r="G51" s="156"/>
      <c r="H51" s="155"/>
      <c r="I51" s="156"/>
      <c r="J51" s="155"/>
      <c r="K51" s="156"/>
      <c r="L51" s="15">
        <f t="shared" si="1"/>
        <v>0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55"/>
      <c r="G52" s="156"/>
      <c r="H52" s="155"/>
      <c r="I52" s="156"/>
      <c r="J52" s="155"/>
      <c r="K52" s="156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60"/>
      <c r="E55" s="161"/>
      <c r="F55" s="160"/>
      <c r="G55" s="161"/>
      <c r="H55" s="160"/>
      <c r="I55" s="161"/>
      <c r="J55" s="160"/>
      <c r="K55" s="161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66"/>
      <c r="E76" s="166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 password="C7C1" sheet="1" objects="1" scenarios="1"/>
  <mergeCells count="220"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  <mergeCell ref="CK24:CL24"/>
    <mergeCell ref="CK25:CL25"/>
    <mergeCell ref="CK18:CL18"/>
    <mergeCell ref="CK19:CL19"/>
    <mergeCell ref="CK20:CL20"/>
    <mergeCell ref="CK21:CL21"/>
    <mergeCell ref="CI24:CJ24"/>
    <mergeCell ref="CI25:CJ25"/>
    <mergeCell ref="CI18:CJ18"/>
    <mergeCell ref="CI19:CJ19"/>
    <mergeCell ref="CI20:CJ20"/>
    <mergeCell ref="CI21:CJ21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CE7:CF7"/>
    <mergeCell ref="CG7:CH7"/>
    <mergeCell ref="CI7:CJ7"/>
    <mergeCell ref="CK7:CL7"/>
    <mergeCell ref="CI8:CJ8"/>
    <mergeCell ref="CK8:CL8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J51:K51"/>
    <mergeCell ref="J52:K52"/>
    <mergeCell ref="J55:K55"/>
    <mergeCell ref="H52:I52"/>
    <mergeCell ref="H55:I55"/>
    <mergeCell ref="F55:G5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J31:K31"/>
    <mergeCell ref="J32:K32"/>
    <mergeCell ref="J35:K35"/>
    <mergeCell ref="J36:K36"/>
    <mergeCell ref="J25:K25"/>
    <mergeCell ref="J26:K26"/>
    <mergeCell ref="J27:K27"/>
    <mergeCell ref="J30:K30"/>
    <mergeCell ref="J13:K13"/>
    <mergeCell ref="J14:K14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H50:I50"/>
    <mergeCell ref="H51:I51"/>
    <mergeCell ref="H42:I42"/>
    <mergeCell ref="H45:I45"/>
    <mergeCell ref="H46:I46"/>
    <mergeCell ref="H47:I47"/>
    <mergeCell ref="H25:I25"/>
    <mergeCell ref="H26:I26"/>
    <mergeCell ref="H27:I27"/>
    <mergeCell ref="H30:I30"/>
    <mergeCell ref="H31:I31"/>
    <mergeCell ref="H32:I32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H6:I6"/>
    <mergeCell ref="F13:G13"/>
    <mergeCell ref="F14:G14"/>
    <mergeCell ref="F8:G8"/>
    <mergeCell ref="H8:I8"/>
    <mergeCell ref="F15:G15"/>
    <mergeCell ref="D50:E50"/>
    <mergeCell ref="D41:E41"/>
    <mergeCell ref="D46:E46"/>
    <mergeCell ref="D36:E36"/>
    <mergeCell ref="D40:E40"/>
    <mergeCell ref="D45:E45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J2:K2"/>
    <mergeCell ref="J4:K4"/>
    <mergeCell ref="D2:E2"/>
    <mergeCell ref="D4:E4"/>
    <mergeCell ref="D5:E5"/>
    <mergeCell ref="F2:G2"/>
    <mergeCell ref="F4:G4"/>
    <mergeCell ref="F5:G5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2011-02-28T12:31:20Z</cp:lastPrinted>
  <dcterms:created xsi:type="dcterms:W3CDTF">2010-06-06T13:13:49Z</dcterms:created>
  <dcterms:modified xsi:type="dcterms:W3CDTF">2015-04-10T08:53:24Z</dcterms:modified>
  <cp:category/>
  <cp:version/>
  <cp:contentType/>
  <cp:contentStatus/>
</cp:coreProperties>
</file>